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6" windowWidth="14808" windowHeight="7944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<sst xmlns="http://schemas.openxmlformats.org/spreadsheetml/2006/main" count="154" uniqueCount="120">
  <si>
    <t>Отчет</t>
  </si>
  <si>
    <t>Наименование показателей</t>
  </si>
  <si>
    <t>Муниципальное задание, руб.коп.</t>
  </si>
  <si>
    <t>Фактическое финансирование с начала года, руб.коп</t>
  </si>
  <si>
    <t>Кассовые расходы с начала года, руб.коп.</t>
  </si>
  <si>
    <t>Фактические расходы за отчетный период, руб.коп.</t>
  </si>
  <si>
    <t>Примечание : № и дата договора,  акта выполненнных работ</t>
  </si>
  <si>
    <t>- материальные затраты  (город)</t>
  </si>
  <si>
    <t>- питание</t>
  </si>
  <si>
    <t>- мед.осмотр</t>
  </si>
  <si>
    <t xml:space="preserve"> - налоги</t>
  </si>
  <si>
    <t>Наименование</t>
  </si>
  <si>
    <t>Ед.изм.</t>
  </si>
  <si>
    <t>Получено внебюджетных средств, руб. коп.</t>
  </si>
  <si>
    <t>отчетный месяц</t>
  </si>
  <si>
    <t>отчетный квартал</t>
  </si>
  <si>
    <t>нарастающим итогом с начала года</t>
  </si>
  <si>
    <t>Всего:</t>
  </si>
  <si>
    <t>руб.коп</t>
  </si>
  <si>
    <t>Расход внебюджетных средств, руб. коп.</t>
  </si>
  <si>
    <t>руб.коп.</t>
  </si>
  <si>
    <t>Показатель</t>
  </si>
  <si>
    <t>За отчетный месяц, руб. коп.</t>
  </si>
  <si>
    <t>С начала года, руб. коп.</t>
  </si>
  <si>
    <t>В т.ч. просроченная задолженность с н.г.(расшифровать)</t>
  </si>
  <si>
    <t>бюджет</t>
  </si>
  <si>
    <t>внебюджет</t>
  </si>
  <si>
    <t>Всего: в т.ч.</t>
  </si>
  <si>
    <t xml:space="preserve">                     </t>
  </si>
  <si>
    <t>Сумма, руб. коп.</t>
  </si>
  <si>
    <t>1.Внебюджет: всего</t>
  </si>
  <si>
    <t>В т.ч. платные услуги</t>
  </si>
  <si>
    <t>-пожертвование</t>
  </si>
  <si>
    <t>-род.плата</t>
  </si>
  <si>
    <t>-аренда</t>
  </si>
  <si>
    <t>2.Бюджет: всего</t>
  </si>
  <si>
    <t>В т.ч. з\плата с нач.</t>
  </si>
  <si>
    <t>-ком. услуги</t>
  </si>
  <si>
    <t>-мат.затраты</t>
  </si>
  <si>
    <t>- тек.ремонт</t>
  </si>
  <si>
    <t>налоги</t>
  </si>
  <si>
    <t>Наименование арендатора</t>
  </si>
  <si>
    <t>Ед.изм</t>
  </si>
  <si>
    <t>Возмещено коммунальных платежей руб. коп.</t>
  </si>
  <si>
    <t>В.т.ч. свет</t>
  </si>
  <si>
    <t>тепло</t>
  </si>
  <si>
    <t>вода</t>
  </si>
  <si>
    <t>другие(указать)</t>
  </si>
  <si>
    <t xml:space="preserve">Примечание: отчет предоставляется  до 2 числа месяца, следующего за расчетным </t>
  </si>
  <si>
    <t>- зар.плата- всего</t>
  </si>
  <si>
    <t>- аванс- всего</t>
  </si>
  <si>
    <t>-начисление на зар.плату - всего:</t>
  </si>
  <si>
    <t>974 0701 0210001200 621 001”Обеспечение деятельности подведомственных организаций, реализующих основные общеобразовательные программы дошкольного бразования”(город):</t>
  </si>
  <si>
    <t>0701 0210023430 410 622 001 ремонт  помещений</t>
  </si>
  <si>
    <t>0701 0210023270 421 622 001 спиливание и формовка деревьев</t>
  </si>
  <si>
    <t>0701 0210023430 603 622 001 судебные решения (ремонты)</t>
  </si>
  <si>
    <t>0701 2220023210 416 622 001  - ремонт ограждений</t>
  </si>
  <si>
    <t>0701 0210023560  622 001 - Обеспечение мероприятий по организации питьевого режима (город)</t>
  </si>
  <si>
    <t>0701 2410023040 622 001 – Реализация первичных мер пожарной безопасности на территории Великого Новгорода:</t>
  </si>
  <si>
    <t>974 0701 0210070040 621 9204 ”Обеспечение гос.гарантий реализующих право на получение общедоступного бесплатного дошкольного образования:(область)</t>
  </si>
  <si>
    <t>-зар.плата 9204 субвенция - всего:</t>
  </si>
  <si>
    <t>- аванс 9204 субвенция - всего:</t>
  </si>
  <si>
    <t>-начисление на зар.плату 9204 субвенция- всего, в том числе:</t>
  </si>
  <si>
    <t>- материальные затраты  9204 субвенция</t>
  </si>
  <si>
    <t>- учебные расходы 9204 субвенция</t>
  </si>
  <si>
    <t xml:space="preserve">0701 0210070060 622 002 9206 - 9206 Осуществление отдельных государственных полномочий по оказанию социальной поддержки </t>
  </si>
  <si>
    <t>1.4 Проведение мероприятий по обеспечению пожарной безопасности на объектах с массовым пребыванием людей и в помещениях</t>
  </si>
  <si>
    <t>1.5 Организация проведения работ по проектированию и оборудованию систем оповещения людей о пожаре в помещениях</t>
  </si>
  <si>
    <t>1.6 Организация проведения работ по ремонту систем оповещения людей о пожаре в помещениях</t>
  </si>
  <si>
    <t>1.7 Организация проведения работ по оборудованию автоматических систем пожарной сигнализации в муниципальных учреждениях Великого Новгорода классов функциональной опасности Ф1.1, Ф1.2, Ф4.1, Ф4.2 специальными средствами, передающими в автоматическом режиме сигнал о возникновении пожара непосредственно в подразделения пожарной охраны</t>
  </si>
  <si>
    <t>1.8 Проектирование и ремонт внутреннего противопожарного водопровода в помещениях</t>
  </si>
  <si>
    <t>1.9 Организация проведения работ по огнезащитной обработке сгораемых конструкций зданий в помещениях</t>
  </si>
  <si>
    <t>1.10 Проведение замеров сопротивления изоляции электропроводки в помещениях</t>
  </si>
  <si>
    <t>1.11 Ремонт электрических сетей и электрооборудования в помещениях</t>
  </si>
  <si>
    <t>1.12 Установка и испытание наружных пожарных лестниц  и ограждений на крышах (покрытиях) зданий</t>
  </si>
  <si>
    <r>
      <t>2</t>
    </r>
    <r>
      <rPr>
        <b/>
        <sz val="12"/>
        <rFont val="Times New Roman"/>
        <family val="1"/>
      </rPr>
      <t>.Затраты на уплату налогов:</t>
    </r>
  </si>
  <si>
    <t>МУП ВН "Теплоэнерго" - 100%</t>
  </si>
  <si>
    <t>ООО "ТНС энерго Великий Новгород" - 100%</t>
  </si>
  <si>
    <t>МУП ВН "Новгородский Водоканал"-100%</t>
  </si>
  <si>
    <t>газ - 100%</t>
  </si>
  <si>
    <r>
      <t>1</t>
    </r>
    <r>
      <rPr>
        <b/>
        <sz val="12"/>
        <rFont val="Times New Roman"/>
        <family val="1"/>
      </rPr>
      <t>.Затраты на оказание муниципальных услуг, всего:</t>
    </r>
  </si>
  <si>
    <t>Раздел 1. Объём финансового обеспечения выполнения муниципального задания</t>
  </si>
  <si>
    <t>Раздел 2. Субсидия на иные цели ,всего:</t>
  </si>
  <si>
    <t>Раздел 3. Информация о привлечении внебюджетных средств</t>
  </si>
  <si>
    <t>Раздел 4. Сведения о кредиторской задолженности</t>
  </si>
  <si>
    <t xml:space="preserve">Раздел 5. Остатки денежных средств на счетах в кредитных учреждениях </t>
  </si>
  <si>
    <t>Раздел 6.Возмещение коммунальных платежей (АРЕНДА).</t>
  </si>
  <si>
    <t>ИТОГО:</t>
  </si>
  <si>
    <t>0701 0210001200 621 001”Обеспечение деятельности подведомственных организаций, реализующих основные общеобразовательные программы дошкольного бразования”(город):</t>
  </si>
  <si>
    <t>- Коммуналка - всего:</t>
  </si>
  <si>
    <t>Руководитель                         О.А. Лукконен</t>
  </si>
  <si>
    <t>Главный бухгалтер:                           Т.Н. Бойцова</t>
  </si>
  <si>
    <t>В.т.ч. платные услуги</t>
  </si>
  <si>
    <t>родительская плата</t>
  </si>
  <si>
    <t>пожертвования</t>
  </si>
  <si>
    <t>питание сотрудников</t>
  </si>
  <si>
    <t>в.т.ч зар.. плата с начислениями</t>
  </si>
  <si>
    <t>- ком.услуги ( расшифровать)</t>
  </si>
  <si>
    <t>-кап.и тек.ремонт (вкл. материалы)</t>
  </si>
  <si>
    <t>-приобретение ОС</t>
  </si>
  <si>
    <t>-приобретение МЗ</t>
  </si>
  <si>
    <t>-транспортные</t>
  </si>
  <si>
    <t>-услуги связи</t>
  </si>
  <si>
    <t>-содержание имущества</t>
  </si>
  <si>
    <t>-прочие работы,услуги</t>
  </si>
  <si>
    <t>-прочие расходы</t>
  </si>
  <si>
    <t>-заработная плата</t>
  </si>
  <si>
    <t>- начисления</t>
  </si>
  <si>
    <t>- мат.затраты</t>
  </si>
  <si>
    <t>-тепло</t>
  </si>
  <si>
    <t>-свет</t>
  </si>
  <si>
    <t>-вода</t>
  </si>
  <si>
    <t>-налоги</t>
  </si>
  <si>
    <t>Субсидия на иные цели  (УВД)</t>
  </si>
  <si>
    <t>Субсидия на иные цели (Водная стратегия)</t>
  </si>
  <si>
    <t>за февраль 2016 год</t>
  </si>
  <si>
    <t>3.Субсидии на иные цели (питьевой режим)</t>
  </si>
  <si>
    <t xml:space="preserve">по состоянию на 01.03.16     </t>
  </si>
  <si>
    <t xml:space="preserve">Муниципального автономного  дошкольного образовательного учреждения Детский сад № 75  "Дельфин" общеразвивающего вида"об использовании средств субсидий, выделенных на исполнение муниципального задания и использование средств субсидий, выделенных на иные цели </t>
  </si>
  <si>
    <t>-безопасность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</si>
</sst>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medium"/>
      <top/>
      <bottom style="medium"/>
    </border>
    <border>
      <left style="medium"/>
      <right/>
      <top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/>
      <top/>
      <bottom style="thin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thin"/>
      <right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132">
    <xf numFmtId="0" fontId="0" fillId="0" borderId="0" xfId="0" applyFont="1" applyAlignment="1">
      <alignment/>
    </xf>
    <xf numFmtId="2" fontId="2" fillId="32" borderId="10" xfId="0" applyNumberFormat="1" applyFont="1" applyFill="1" applyBorder="1" applyAlignment="1" applyProtection="1">
      <alignment horizontal="right" vertical="center" wrapText="1"/>
      <protection/>
    </xf>
    <xf numFmtId="2" fontId="3" fillId="32" borderId="10" xfId="0" applyNumberFormat="1" applyFont="1" applyFill="1" applyBorder="1" applyAlignment="1" applyProtection="1">
      <alignment horizontal="right" vertical="center" wrapText="1"/>
      <protection locked="0"/>
    </xf>
    <xf numFmtId="2" fontId="2" fillId="32" borderId="11" xfId="0" applyNumberFormat="1" applyFont="1" applyFill="1" applyBorder="1" applyAlignment="1" applyProtection="1">
      <alignment/>
      <protection/>
    </xf>
    <xf numFmtId="0" fontId="0" fillId="32" borderId="0" xfId="0" applyFill="1" applyAlignment="1">
      <alignment/>
    </xf>
    <xf numFmtId="2" fontId="3" fillId="32" borderId="11" xfId="0" applyNumberFormat="1" applyFont="1" applyFill="1" applyBorder="1" applyAlignment="1" applyProtection="1">
      <alignment/>
      <protection locked="0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2" fontId="7" fillId="0" borderId="11" xfId="0" applyNumberFormat="1" applyFont="1" applyBorder="1" applyAlignment="1">
      <alignment/>
    </xf>
    <xf numFmtId="0" fontId="7" fillId="32" borderId="0" xfId="0" applyFont="1" applyFill="1" applyAlignment="1">
      <alignment/>
    </xf>
    <xf numFmtId="2" fontId="5" fillId="32" borderId="11" xfId="0" applyNumberFormat="1" applyFont="1" applyFill="1" applyBorder="1" applyAlignment="1" applyProtection="1">
      <alignment/>
      <protection locked="0"/>
    </xf>
    <xf numFmtId="2" fontId="3" fillId="32" borderId="11" xfId="0" applyNumberFormat="1" applyFont="1" applyFill="1" applyBorder="1" applyAlignment="1" applyProtection="1">
      <alignment/>
      <protection/>
    </xf>
    <xf numFmtId="0" fontId="2" fillId="32" borderId="0" xfId="0" applyFont="1" applyFill="1" applyBorder="1" applyAlignment="1" applyProtection="1">
      <alignment/>
      <protection/>
    </xf>
    <xf numFmtId="0" fontId="3" fillId="32" borderId="0" xfId="0" applyFont="1" applyFill="1" applyBorder="1" applyAlignment="1" applyProtection="1">
      <alignment/>
      <protection/>
    </xf>
    <xf numFmtId="0" fontId="0" fillId="32" borderId="0" xfId="0" applyFill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12" xfId="0" applyFont="1" applyBorder="1" applyAlignment="1" applyProtection="1">
      <alignment vertical="top" wrapText="1"/>
      <protection/>
    </xf>
    <xf numFmtId="0" fontId="3" fillId="0" borderId="13" xfId="0" applyFont="1" applyBorder="1" applyAlignment="1" applyProtection="1">
      <alignment vertical="top" wrapText="1"/>
      <protection locked="0"/>
    </xf>
    <xf numFmtId="0" fontId="3" fillId="0" borderId="14" xfId="0" applyFont="1" applyBorder="1" applyAlignment="1" applyProtection="1">
      <alignment vertical="top" wrapText="1"/>
      <protection locked="0"/>
    </xf>
    <xf numFmtId="0" fontId="3" fillId="0" borderId="15" xfId="0" applyFont="1" applyBorder="1" applyAlignment="1" applyProtection="1">
      <alignment vertical="top" wrapText="1"/>
      <protection locked="0"/>
    </xf>
    <xf numFmtId="0" fontId="3" fillId="0" borderId="16" xfId="0" applyFont="1" applyBorder="1" applyAlignment="1" applyProtection="1">
      <alignment vertical="top" wrapText="1"/>
      <protection locked="0"/>
    </xf>
    <xf numFmtId="0" fontId="3" fillId="0" borderId="17" xfId="0" applyFont="1" applyBorder="1" applyAlignment="1" applyProtection="1">
      <alignment vertical="top" wrapText="1"/>
      <protection locked="0"/>
    </xf>
    <xf numFmtId="0" fontId="3" fillId="0" borderId="18" xfId="0" applyFont="1" applyBorder="1" applyAlignment="1" applyProtection="1">
      <alignment vertical="top" wrapText="1"/>
      <protection locked="0"/>
    </xf>
    <xf numFmtId="0" fontId="3" fillId="0" borderId="19" xfId="0" applyFont="1" applyBorder="1" applyAlignment="1" applyProtection="1">
      <alignment vertical="top" wrapText="1"/>
      <protection locked="0"/>
    </xf>
    <xf numFmtId="0" fontId="3" fillId="0" borderId="12" xfId="0" applyFont="1" applyBorder="1" applyAlignment="1" applyProtection="1">
      <alignment vertical="top" wrapText="1"/>
      <protection locked="0"/>
    </xf>
    <xf numFmtId="0" fontId="3" fillId="0" borderId="20" xfId="0" applyFont="1" applyBorder="1" applyAlignment="1" applyProtection="1">
      <alignment vertical="top" wrapText="1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21" xfId="0" applyFont="1" applyBorder="1" applyAlignment="1" applyProtection="1">
      <alignment vertical="top" wrapText="1"/>
      <protection locked="0"/>
    </xf>
    <xf numFmtId="0" fontId="3" fillId="0" borderId="22" xfId="0" applyFont="1" applyBorder="1" applyAlignment="1" applyProtection="1">
      <alignment horizontal="center"/>
      <protection locked="0"/>
    </xf>
    <xf numFmtId="0" fontId="3" fillId="0" borderId="22" xfId="0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 vertical="top" wrapText="1"/>
      <protection/>
    </xf>
    <xf numFmtId="0" fontId="3" fillId="0" borderId="12" xfId="0" applyFont="1" applyBorder="1" applyAlignment="1" applyProtection="1">
      <alignment horizontal="center" vertical="top" wrapText="1"/>
      <protection locked="0"/>
    </xf>
    <xf numFmtId="0" fontId="3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3" fillId="0" borderId="23" xfId="0" applyFont="1" applyBorder="1" applyAlignment="1" applyProtection="1">
      <alignment vertical="top" wrapText="1"/>
      <protection locked="0"/>
    </xf>
    <xf numFmtId="0" fontId="3" fillId="0" borderId="24" xfId="0" applyFont="1" applyBorder="1" applyAlignment="1" applyProtection="1">
      <alignment vertical="top" wrapText="1"/>
      <protection locked="0"/>
    </xf>
    <xf numFmtId="0" fontId="3" fillId="0" borderId="25" xfId="0" applyFont="1" applyBorder="1" applyAlignment="1" applyProtection="1">
      <alignment vertical="top" wrapText="1"/>
      <protection locked="0"/>
    </xf>
    <xf numFmtId="0" fontId="3" fillId="0" borderId="26" xfId="0" applyFont="1" applyBorder="1" applyAlignment="1" applyProtection="1">
      <alignment vertical="top" wrapText="1"/>
      <protection locked="0"/>
    </xf>
    <xf numFmtId="0" fontId="3" fillId="0" borderId="27" xfId="0" applyFont="1" applyBorder="1" applyAlignment="1" applyProtection="1">
      <alignment vertical="top" wrapText="1"/>
      <protection locked="0"/>
    </xf>
    <xf numFmtId="0" fontId="3" fillId="0" borderId="28" xfId="0" applyFont="1" applyBorder="1" applyAlignment="1" applyProtection="1">
      <alignment vertical="top" wrapText="1"/>
      <protection locked="0"/>
    </xf>
    <xf numFmtId="0" fontId="3" fillId="0" borderId="22" xfId="0" applyFont="1" applyBorder="1" applyAlignment="1" applyProtection="1">
      <alignment vertical="top" wrapText="1"/>
      <protection locked="0"/>
    </xf>
    <xf numFmtId="0" fontId="2" fillId="0" borderId="0" xfId="0" applyFont="1" applyBorder="1" applyAlignment="1" applyProtection="1">
      <alignment/>
      <protection locked="0"/>
    </xf>
    <xf numFmtId="2" fontId="3" fillId="0" borderId="0" xfId="0" applyNumberFormat="1" applyFont="1" applyBorder="1" applyAlignment="1" applyProtection="1">
      <alignment/>
      <protection locked="0"/>
    </xf>
    <xf numFmtId="0" fontId="3" fillId="32" borderId="0" xfId="0" applyFont="1" applyFill="1" applyBorder="1" applyAlignment="1" applyProtection="1">
      <alignment vertical="top" wrapText="1"/>
      <protection locked="0"/>
    </xf>
    <xf numFmtId="0" fontId="3" fillId="32" borderId="0" xfId="0" applyFont="1" applyFill="1" applyBorder="1" applyAlignment="1" applyProtection="1">
      <alignment/>
      <protection locked="0"/>
    </xf>
    <xf numFmtId="0" fontId="0" fillId="32" borderId="0" xfId="0" applyFill="1" applyBorder="1" applyAlignment="1" applyProtection="1">
      <alignment/>
      <protection locked="0"/>
    </xf>
    <xf numFmtId="0" fontId="3" fillId="32" borderId="0" xfId="0" applyFont="1" applyFill="1" applyAlignment="1" applyProtection="1">
      <alignment/>
      <protection locked="0"/>
    </xf>
    <xf numFmtId="0" fontId="0" fillId="32" borderId="0" xfId="0" applyFill="1" applyAlignment="1" applyProtection="1">
      <alignment/>
      <protection locked="0"/>
    </xf>
    <xf numFmtId="0" fontId="3" fillId="0" borderId="29" xfId="0" applyFont="1" applyBorder="1" applyAlignment="1" applyProtection="1">
      <alignment vertical="top" wrapText="1"/>
      <protection locked="0"/>
    </xf>
    <xf numFmtId="0" fontId="3" fillId="0" borderId="30" xfId="0" applyFont="1" applyBorder="1" applyAlignment="1" applyProtection="1">
      <alignment vertical="top" wrapText="1"/>
      <protection locked="0"/>
    </xf>
    <xf numFmtId="0" fontId="3" fillId="0" borderId="20" xfId="0" applyFont="1" applyBorder="1" applyAlignment="1" applyProtection="1">
      <alignment vertical="top" wrapText="1"/>
      <protection/>
    </xf>
    <xf numFmtId="0" fontId="8" fillId="0" borderId="0" xfId="0" applyFont="1" applyAlignment="1">
      <alignment/>
    </xf>
    <xf numFmtId="0" fontId="43" fillId="0" borderId="0" xfId="0" applyFont="1" applyAlignment="1">
      <alignment/>
    </xf>
    <xf numFmtId="2" fontId="5" fillId="32" borderId="11" xfId="0" applyNumberFormat="1" applyFont="1" applyFill="1" applyBorder="1" applyAlignment="1" applyProtection="1">
      <alignment/>
      <protection/>
    </xf>
    <xf numFmtId="0" fontId="2" fillId="0" borderId="0" xfId="0" applyFont="1" applyAlignment="1" applyProtection="1">
      <alignment horizontal="left"/>
      <protection locked="0"/>
    </xf>
    <xf numFmtId="0" fontId="2" fillId="32" borderId="31" xfId="0" applyFont="1" applyFill="1" applyBorder="1" applyAlignment="1" applyProtection="1">
      <alignment horizontal="left" vertical="center"/>
      <protection locked="0"/>
    </xf>
    <xf numFmtId="2" fontId="2" fillId="32" borderId="32" xfId="0" applyNumberFormat="1" applyFont="1" applyFill="1" applyBorder="1" applyAlignment="1" applyProtection="1">
      <alignment/>
      <protection/>
    </xf>
    <xf numFmtId="2" fontId="2" fillId="32" borderId="33" xfId="0" applyNumberFormat="1" applyFont="1" applyFill="1" applyBorder="1" applyAlignment="1" applyProtection="1">
      <alignment/>
      <protection locked="0"/>
    </xf>
    <xf numFmtId="49" fontId="3" fillId="32" borderId="34" xfId="0" applyNumberFormat="1" applyFont="1" applyFill="1" applyBorder="1" applyAlignment="1" applyProtection="1">
      <alignment vertical="top" wrapText="1"/>
      <protection locked="0"/>
    </xf>
    <xf numFmtId="2" fontId="0" fillId="32" borderId="35" xfId="0" applyNumberFormat="1" applyFill="1" applyBorder="1" applyAlignment="1" applyProtection="1">
      <alignment/>
      <protection locked="0"/>
    </xf>
    <xf numFmtId="0" fontId="3" fillId="32" borderId="34" xfId="0" applyFont="1" applyFill="1" applyBorder="1" applyAlignment="1" applyProtection="1">
      <alignment vertical="top" wrapText="1"/>
      <protection locked="0"/>
    </xf>
    <xf numFmtId="0" fontId="3" fillId="32" borderId="34" xfId="0" applyFont="1" applyFill="1" applyBorder="1" applyAlignment="1" applyProtection="1">
      <alignment horizontal="left" vertical="top" wrapText="1"/>
      <protection locked="0"/>
    </xf>
    <xf numFmtId="2" fontId="3" fillId="32" borderId="35" xfId="0" applyNumberFormat="1" applyFont="1" applyFill="1" applyBorder="1" applyAlignment="1" applyProtection="1">
      <alignment/>
      <protection locked="0"/>
    </xf>
    <xf numFmtId="49" fontId="5" fillId="32" borderId="34" xfId="0" applyNumberFormat="1" applyFont="1" applyFill="1" applyBorder="1" applyAlignment="1" applyProtection="1">
      <alignment vertical="top" wrapText="1"/>
      <protection locked="0"/>
    </xf>
    <xf numFmtId="2" fontId="43" fillId="32" borderId="35" xfId="0" applyNumberFormat="1" applyFont="1" applyFill="1" applyBorder="1" applyAlignment="1" applyProtection="1">
      <alignment/>
      <protection locked="0"/>
    </xf>
    <xf numFmtId="49" fontId="5" fillId="32" borderId="34" xfId="0" applyNumberFormat="1" applyFont="1" applyFill="1" applyBorder="1" applyAlignment="1" applyProtection="1">
      <alignment vertical="top" wrapText="1"/>
      <protection/>
    </xf>
    <xf numFmtId="49" fontId="3" fillId="32" borderId="36" xfId="0" applyNumberFormat="1" applyFont="1" applyFill="1" applyBorder="1" applyAlignment="1" applyProtection="1">
      <alignment vertical="top" wrapText="1"/>
      <protection locked="0"/>
    </xf>
    <xf numFmtId="2" fontId="3" fillId="32" borderId="37" xfId="0" applyNumberFormat="1" applyFont="1" applyFill="1" applyBorder="1" applyAlignment="1" applyProtection="1">
      <alignment/>
      <protection locked="0"/>
    </xf>
    <xf numFmtId="2" fontId="0" fillId="32" borderId="38" xfId="0" applyNumberFormat="1" applyFill="1" applyBorder="1" applyAlignment="1" applyProtection="1">
      <alignment/>
      <protection locked="0"/>
    </xf>
    <xf numFmtId="0" fontId="2" fillId="32" borderId="31" xfId="0" applyFont="1" applyFill="1" applyBorder="1" applyAlignment="1" applyProtection="1">
      <alignment horizontal="left" vertical="center" wrapText="1"/>
      <protection locked="0"/>
    </xf>
    <xf numFmtId="2" fontId="2" fillId="32" borderId="32" xfId="0" applyNumberFormat="1" applyFont="1" applyFill="1" applyBorder="1" applyAlignment="1" applyProtection="1">
      <alignment horizontal="right" vertical="center" wrapText="1"/>
      <protection/>
    </xf>
    <xf numFmtId="2" fontId="2" fillId="32" borderId="33" xfId="0" applyNumberFormat="1" applyFont="1" applyFill="1" applyBorder="1" applyAlignment="1" applyProtection="1">
      <alignment horizontal="right" vertical="center" wrapText="1"/>
      <protection locked="0"/>
    </xf>
    <xf numFmtId="0" fontId="4" fillId="32" borderId="34" xfId="0" applyFont="1" applyFill="1" applyBorder="1" applyAlignment="1" applyProtection="1">
      <alignment horizontal="left" vertical="center"/>
      <protection locked="0"/>
    </xf>
    <xf numFmtId="2" fontId="2" fillId="32" borderId="39" xfId="0" applyNumberFormat="1" applyFont="1" applyFill="1" applyBorder="1" applyAlignment="1" applyProtection="1">
      <alignment horizontal="right" vertical="center" wrapText="1"/>
      <protection locked="0"/>
    </xf>
    <xf numFmtId="0" fontId="2" fillId="32" borderId="34" xfId="0" applyFont="1" applyFill="1" applyBorder="1" applyAlignment="1" applyProtection="1">
      <alignment vertical="top" wrapText="1"/>
      <protection locked="0"/>
    </xf>
    <xf numFmtId="2" fontId="3" fillId="32" borderId="39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35" xfId="0" applyFont="1" applyBorder="1" applyAlignment="1">
      <alignment/>
    </xf>
    <xf numFmtId="2" fontId="2" fillId="32" borderId="35" xfId="0" applyNumberFormat="1" applyFont="1" applyFill="1" applyBorder="1" applyAlignment="1" applyProtection="1">
      <alignment/>
      <protection locked="0"/>
    </xf>
    <xf numFmtId="2" fontId="5" fillId="32" borderId="35" xfId="0" applyNumberFormat="1" applyFont="1" applyFill="1" applyBorder="1" applyAlignment="1" applyProtection="1">
      <alignment/>
      <protection locked="0"/>
    </xf>
    <xf numFmtId="0" fontId="7" fillId="0" borderId="18" xfId="0" applyFont="1" applyBorder="1" applyAlignment="1">
      <alignment/>
    </xf>
    <xf numFmtId="2" fontId="6" fillId="32" borderId="35" xfId="0" applyNumberFormat="1" applyFont="1" applyFill="1" applyBorder="1" applyAlignment="1" applyProtection="1">
      <alignment/>
      <protection locked="0"/>
    </xf>
    <xf numFmtId="49" fontId="4" fillId="32" borderId="34" xfId="0" applyNumberFormat="1" applyFont="1" applyFill="1" applyBorder="1" applyAlignment="1" applyProtection="1">
      <alignment vertical="top" wrapText="1"/>
      <protection locked="0"/>
    </xf>
    <xf numFmtId="0" fontId="3" fillId="32" borderId="36" xfId="0" applyFont="1" applyFill="1" applyBorder="1" applyAlignment="1" applyProtection="1">
      <alignment horizontal="left" vertical="top" wrapText="1"/>
      <protection locked="0"/>
    </xf>
    <xf numFmtId="49" fontId="2" fillId="32" borderId="40" xfId="0" applyNumberFormat="1" applyFont="1" applyFill="1" applyBorder="1" applyAlignment="1" applyProtection="1">
      <alignment vertical="top" wrapText="1"/>
      <protection locked="0"/>
    </xf>
    <xf numFmtId="2" fontId="2" fillId="32" borderId="41" xfId="0" applyNumberFormat="1" applyFont="1" applyFill="1" applyBorder="1" applyAlignment="1" applyProtection="1">
      <alignment/>
      <protection locked="0"/>
    </xf>
    <xf numFmtId="0" fontId="9" fillId="0" borderId="0" xfId="0" applyFont="1" applyAlignment="1">
      <alignment/>
    </xf>
    <xf numFmtId="0" fontId="34" fillId="0" borderId="0" xfId="0" applyFont="1" applyAlignment="1">
      <alignment/>
    </xf>
    <xf numFmtId="2" fontId="2" fillId="32" borderId="42" xfId="0" applyNumberFormat="1" applyFont="1" applyFill="1" applyBorder="1" applyAlignment="1" applyProtection="1">
      <alignment/>
      <protection locked="0"/>
    </xf>
    <xf numFmtId="0" fontId="5" fillId="32" borderId="34" xfId="0" applyNumberFormat="1" applyFont="1" applyFill="1" applyBorder="1" applyAlignment="1" applyProtection="1">
      <alignment vertical="top" wrapText="1"/>
      <protection locked="0"/>
    </xf>
    <xf numFmtId="0" fontId="3" fillId="0" borderId="17" xfId="0" applyFont="1" applyBorder="1" applyAlignment="1">
      <alignment vertical="top" wrapText="1"/>
    </xf>
    <xf numFmtId="0" fontId="3" fillId="0" borderId="19" xfId="0" applyFont="1" applyBorder="1" applyAlignment="1">
      <alignment vertical="top" wrapText="1"/>
    </xf>
    <xf numFmtId="0" fontId="3" fillId="0" borderId="2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49" fontId="3" fillId="0" borderId="11" xfId="0" applyNumberFormat="1" applyFont="1" applyBorder="1" applyAlignment="1">
      <alignment vertical="top" wrapText="1"/>
    </xf>
    <xf numFmtId="0" fontId="3" fillId="0" borderId="43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49" fontId="3" fillId="0" borderId="43" xfId="0" applyNumberFormat="1" applyFont="1" applyBorder="1" applyAlignment="1">
      <alignment vertical="top" wrapText="1"/>
    </xf>
    <xf numFmtId="49" fontId="3" fillId="0" borderId="43" xfId="0" applyNumberFormat="1" applyFont="1" applyBorder="1" applyAlignment="1" applyProtection="1">
      <alignment vertical="top" wrapText="1"/>
      <protection locked="0"/>
    </xf>
    <xf numFmtId="49" fontId="3" fillId="0" borderId="13" xfId="0" applyNumberFormat="1" applyFont="1" applyBorder="1" applyAlignment="1" applyProtection="1">
      <alignment vertical="top" wrapText="1"/>
      <protection locked="0"/>
    </xf>
    <xf numFmtId="0" fontId="3" fillId="0" borderId="11" xfId="0" applyFont="1" applyBorder="1" applyAlignment="1" applyProtection="1">
      <alignment vertical="top" wrapText="1"/>
      <protection locked="0"/>
    </xf>
    <xf numFmtId="0" fontId="3" fillId="0" borderId="18" xfId="0" applyFont="1" applyBorder="1" applyAlignment="1" applyProtection="1">
      <alignment horizontal="center" vertical="top" wrapText="1"/>
      <protection locked="0"/>
    </xf>
    <xf numFmtId="0" fontId="3" fillId="0" borderId="11" xfId="0" applyFont="1" applyBorder="1" applyAlignment="1" applyProtection="1">
      <alignment horizontal="center" vertical="top" wrapText="1"/>
      <protection locked="0"/>
    </xf>
    <xf numFmtId="2" fontId="3" fillId="33" borderId="11" xfId="0" applyNumberFormat="1" applyFont="1" applyFill="1" applyBorder="1" applyAlignment="1" applyProtection="1">
      <alignment horizontal="center" vertical="top" wrapText="1"/>
      <protection locked="0"/>
    </xf>
    <xf numFmtId="2" fontId="3" fillId="0" borderId="12" xfId="0" applyNumberFormat="1" applyFont="1" applyBorder="1" applyAlignment="1" applyProtection="1">
      <alignment horizontal="center" vertical="top" wrapText="1"/>
      <protection locked="0"/>
    </xf>
    <xf numFmtId="0" fontId="3" fillId="0" borderId="44" xfId="0" applyFont="1" applyBorder="1" applyAlignment="1" applyProtection="1">
      <alignment vertical="top" wrapText="1"/>
      <protection/>
    </xf>
    <xf numFmtId="0" fontId="3" fillId="0" borderId="45" xfId="0" applyFont="1" applyBorder="1" applyAlignment="1" applyProtection="1">
      <alignment vertical="top" wrapText="1"/>
      <protection/>
    </xf>
    <xf numFmtId="0" fontId="3" fillId="0" borderId="46" xfId="0" applyFont="1" applyBorder="1" applyAlignment="1" applyProtection="1">
      <alignment vertical="top" wrapText="1"/>
      <protection/>
    </xf>
    <xf numFmtId="0" fontId="3" fillId="0" borderId="30" xfId="0" applyFont="1" applyBorder="1" applyAlignment="1" applyProtection="1">
      <alignment vertical="top" wrapText="1"/>
      <protection/>
    </xf>
    <xf numFmtId="0" fontId="3" fillId="0" borderId="47" xfId="0" applyFont="1" applyBorder="1" applyAlignment="1" applyProtection="1">
      <alignment horizontal="center" vertical="top" wrapText="1"/>
      <protection/>
    </xf>
    <xf numFmtId="0" fontId="3" fillId="0" borderId="48" xfId="0" applyFont="1" applyBorder="1" applyAlignment="1" applyProtection="1">
      <alignment horizontal="center" vertical="top" wrapText="1"/>
      <protection/>
    </xf>
    <xf numFmtId="0" fontId="3" fillId="0" borderId="24" xfId="0" applyFont="1" applyBorder="1" applyAlignment="1" applyProtection="1">
      <alignment horizontal="center" vertical="top" wrapText="1"/>
      <protection/>
    </xf>
    <xf numFmtId="0" fontId="2" fillId="32" borderId="0" xfId="0" applyFont="1" applyFill="1" applyAlignment="1" applyProtection="1">
      <alignment horizontal="center"/>
      <protection locked="0"/>
    </xf>
    <xf numFmtId="0" fontId="3" fillId="32" borderId="31" xfId="0" applyFont="1" applyFill="1" applyBorder="1" applyAlignment="1" applyProtection="1">
      <alignment horizontal="center" vertical="center"/>
      <protection/>
    </xf>
    <xf numFmtId="0" fontId="3" fillId="32" borderId="36" xfId="0" applyFont="1" applyFill="1" applyBorder="1" applyAlignment="1" applyProtection="1">
      <alignment horizontal="center" vertical="center"/>
      <protection/>
    </xf>
    <xf numFmtId="0" fontId="3" fillId="32" borderId="49" xfId="0" applyFont="1" applyFill="1" applyBorder="1" applyAlignment="1" applyProtection="1">
      <alignment horizontal="center" vertical="center" wrapText="1"/>
      <protection/>
    </xf>
    <xf numFmtId="0" fontId="3" fillId="32" borderId="50" xfId="0" applyFont="1" applyFill="1" applyBorder="1" applyAlignment="1" applyProtection="1">
      <alignment horizontal="center" vertical="center" wrapText="1"/>
      <protection/>
    </xf>
    <xf numFmtId="0" fontId="3" fillId="32" borderId="32" xfId="0" applyFont="1" applyFill="1" applyBorder="1" applyAlignment="1" applyProtection="1">
      <alignment horizontal="center" vertical="center" wrapText="1"/>
      <protection/>
    </xf>
    <xf numFmtId="0" fontId="3" fillId="32" borderId="37" xfId="0" applyFont="1" applyFill="1" applyBorder="1" applyAlignment="1" applyProtection="1">
      <alignment horizontal="center" vertical="center" wrapText="1"/>
      <protection/>
    </xf>
    <xf numFmtId="0" fontId="3" fillId="32" borderId="51" xfId="0" applyFont="1" applyFill="1" applyBorder="1" applyAlignment="1" applyProtection="1">
      <alignment horizontal="center" wrapText="1"/>
      <protection locked="0"/>
    </xf>
    <xf numFmtId="0" fontId="3" fillId="32" borderId="52" xfId="0" applyFont="1" applyFill="1" applyBorder="1" applyAlignment="1" applyProtection="1">
      <alignment horizontal="center" wrapText="1"/>
      <protection locked="0"/>
    </xf>
    <xf numFmtId="0" fontId="2" fillId="32" borderId="0" xfId="0" applyFont="1" applyFill="1" applyAlignment="1" applyProtection="1">
      <alignment horizontal="center" vertical="center" wrapText="1"/>
      <protection locked="0"/>
    </xf>
    <xf numFmtId="0" fontId="3" fillId="32" borderId="0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left"/>
      <protection/>
    </xf>
    <xf numFmtId="0" fontId="3" fillId="0" borderId="15" xfId="0" applyFont="1" applyBorder="1" applyAlignment="1" applyProtection="1">
      <alignment horizontal="center" vertical="top" wrapText="1"/>
      <protection/>
    </xf>
    <xf numFmtId="0" fontId="3" fillId="0" borderId="20" xfId="0" applyFont="1" applyBorder="1" applyAlignment="1" applyProtection="1">
      <alignment horizontal="center" vertical="top" wrapText="1"/>
      <protection/>
    </xf>
    <xf numFmtId="0" fontId="3" fillId="0" borderId="15" xfId="0" applyFont="1" applyBorder="1" applyAlignment="1" applyProtection="1">
      <alignment vertical="top" wrapText="1"/>
      <protection/>
    </xf>
    <xf numFmtId="0" fontId="3" fillId="0" borderId="19" xfId="0" applyFont="1" applyBorder="1" applyAlignment="1" applyProtection="1">
      <alignment vertical="top" wrapText="1"/>
      <protection/>
    </xf>
    <xf numFmtId="0" fontId="3" fillId="0" borderId="20" xfId="0" applyFont="1" applyBorder="1" applyAlignment="1" applyProtection="1">
      <alignment vertical="top" wrapText="1"/>
      <protection/>
    </xf>
    <xf numFmtId="0" fontId="2" fillId="0" borderId="0" xfId="0" applyFont="1" applyAlignment="1" applyProtection="1">
      <alignment horizontal="left"/>
      <protection/>
    </xf>
    <xf numFmtId="0" fontId="3" fillId="0" borderId="15" xfId="0" applyFont="1" applyBorder="1" applyAlignment="1" applyProtection="1">
      <alignment horizontal="center" vertical="top" wrapText="1"/>
      <protection locked="0"/>
    </xf>
    <xf numFmtId="0" fontId="3" fillId="0" borderId="20" xfId="0" applyFont="1" applyBorder="1" applyAlignment="1" applyProtection="1">
      <alignment horizontal="center" vertical="top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3"/>
  <sheetViews>
    <sheetView tabSelected="1" view="pageBreakPreview" zoomScaleSheetLayoutView="100" zoomScalePageLayoutView="0" workbookViewId="0" topLeftCell="A10">
      <selection activeCell="B20" sqref="B20"/>
    </sheetView>
  </sheetViews>
  <sheetFormatPr defaultColWidth="9.140625" defaultRowHeight="15"/>
  <cols>
    <col min="1" max="1" width="59.28125" style="7" customWidth="1"/>
    <col min="2" max="2" width="17.421875" style="7" customWidth="1"/>
    <col min="3" max="3" width="15.28125" style="7" customWidth="1"/>
    <col min="4" max="5" width="15.57421875" style="7" customWidth="1"/>
    <col min="6" max="6" width="16.8515625" style="7" customWidth="1"/>
    <col min="7" max="7" width="8.8515625" style="7" customWidth="1"/>
  </cols>
  <sheetData>
    <row r="1" spans="1:6" ht="15">
      <c r="A1" s="112" t="s">
        <v>0</v>
      </c>
      <c r="B1" s="112"/>
      <c r="C1" s="112"/>
      <c r="D1" s="112"/>
      <c r="E1" s="112"/>
      <c r="F1" s="6"/>
    </row>
    <row r="2" spans="1:6" ht="54.75" customHeight="1">
      <c r="A2" s="121" t="s">
        <v>118</v>
      </c>
      <c r="B2" s="121"/>
      <c r="C2" s="121"/>
      <c r="D2" s="121"/>
      <c r="E2" s="121"/>
      <c r="F2" s="121"/>
    </row>
    <row r="3" spans="1:6" ht="15" customHeight="1" thickBot="1">
      <c r="A3" s="122" t="s">
        <v>115</v>
      </c>
      <c r="B3" s="122"/>
      <c r="C3" s="122"/>
      <c r="D3" s="122"/>
      <c r="E3" s="122"/>
      <c r="F3" s="122"/>
    </row>
    <row r="4" spans="1:6" ht="33.75" customHeight="1">
      <c r="A4" s="113" t="s">
        <v>1</v>
      </c>
      <c r="B4" s="115" t="s">
        <v>2</v>
      </c>
      <c r="C4" s="115" t="s">
        <v>3</v>
      </c>
      <c r="D4" s="117" t="s">
        <v>4</v>
      </c>
      <c r="E4" s="117" t="s">
        <v>5</v>
      </c>
      <c r="F4" s="119" t="s">
        <v>6</v>
      </c>
    </row>
    <row r="5" spans="1:6" ht="44.25" customHeight="1" thickBot="1">
      <c r="A5" s="114"/>
      <c r="B5" s="116"/>
      <c r="C5" s="116"/>
      <c r="D5" s="118"/>
      <c r="E5" s="118"/>
      <c r="F5" s="120"/>
    </row>
    <row r="6" spans="1:6" ht="30.75">
      <c r="A6" s="70" t="s">
        <v>81</v>
      </c>
      <c r="B6" s="71">
        <f>B7+B27</f>
        <v>15405300</v>
      </c>
      <c r="C6" s="71">
        <f>C7+C27</f>
        <v>2161361.06</v>
      </c>
      <c r="D6" s="71">
        <f>D7+D27</f>
        <v>2007679.63</v>
      </c>
      <c r="E6" s="71">
        <f>E7+E27</f>
        <v>1191583.69</v>
      </c>
      <c r="F6" s="72"/>
    </row>
    <row r="7" spans="1:6" ht="17.25">
      <c r="A7" s="73" t="s">
        <v>80</v>
      </c>
      <c r="B7" s="1">
        <f>B8+B14</f>
        <v>15314200</v>
      </c>
      <c r="C7" s="1">
        <f>C8+C14</f>
        <v>2137381.42</v>
      </c>
      <c r="D7" s="1">
        <f>D8+D14</f>
        <v>1983699.99</v>
      </c>
      <c r="E7" s="1">
        <f>E8+E14</f>
        <v>1191583.69</v>
      </c>
      <c r="F7" s="74"/>
    </row>
    <row r="8" spans="1:6" ht="62.25">
      <c r="A8" s="75" t="s">
        <v>59</v>
      </c>
      <c r="B8" s="1">
        <f>B9+B10+B11+B12+B13</f>
        <v>9189200</v>
      </c>
      <c r="C8" s="1">
        <f>C9+C10+C11+C12+C13</f>
        <v>1097000</v>
      </c>
      <c r="D8" s="1">
        <f>D9+D10+D11+D12+D13</f>
        <v>1097000</v>
      </c>
      <c r="E8" s="1">
        <f>E9+E10+E11+E12+E13</f>
        <v>815100</v>
      </c>
      <c r="F8" s="74"/>
    </row>
    <row r="9" spans="1:6" ht="15">
      <c r="A9" s="59" t="s">
        <v>60</v>
      </c>
      <c r="B9" s="2">
        <v>7051900</v>
      </c>
      <c r="C9" s="2">
        <f>134700+595500</f>
        <v>730200</v>
      </c>
      <c r="D9" s="2">
        <f>134700+595500</f>
        <v>730200</v>
      </c>
      <c r="E9" s="2">
        <v>621000</v>
      </c>
      <c r="F9" s="76"/>
    </row>
    <row r="10" spans="1:6" ht="15">
      <c r="A10" s="59" t="s">
        <v>61</v>
      </c>
      <c r="B10" s="2"/>
      <c r="C10" s="2"/>
      <c r="D10" s="2"/>
      <c r="E10" s="2"/>
      <c r="F10" s="76"/>
    </row>
    <row r="11" spans="1:6" ht="20.25" customHeight="1">
      <c r="A11" s="59" t="s">
        <v>62</v>
      </c>
      <c r="B11" s="8">
        <v>2059200</v>
      </c>
      <c r="C11" s="8">
        <f>180300+181200</f>
        <v>361500</v>
      </c>
      <c r="D11" s="8">
        <f>180300+181200</f>
        <v>361500</v>
      </c>
      <c r="E11" s="8">
        <v>194100</v>
      </c>
      <c r="F11" s="77"/>
    </row>
    <row r="12" spans="1:6" ht="15">
      <c r="A12" s="59" t="s">
        <v>63</v>
      </c>
      <c r="B12" s="2">
        <v>56200</v>
      </c>
      <c r="C12" s="2">
        <f>5300</f>
        <v>5300</v>
      </c>
      <c r="D12" s="2">
        <f>5300</f>
        <v>5300</v>
      </c>
      <c r="E12" s="2"/>
      <c r="F12" s="76"/>
    </row>
    <row r="13" spans="1:6" ht="15">
      <c r="A13" s="59" t="s">
        <v>64</v>
      </c>
      <c r="B13" s="2">
        <v>21900</v>
      </c>
      <c r="C13" s="2"/>
      <c r="D13" s="2"/>
      <c r="E13" s="2"/>
      <c r="F13" s="76"/>
    </row>
    <row r="14" spans="1:7" s="4" customFormat="1" ht="62.25">
      <c r="A14" s="75" t="s">
        <v>52</v>
      </c>
      <c r="B14" s="3">
        <f>B15+B16+B17+B18+B19+B21+B22</f>
        <v>6125000</v>
      </c>
      <c r="C14" s="3">
        <f>C15+C16+C17+C18+C19+C21+C22</f>
        <v>1040381.42</v>
      </c>
      <c r="D14" s="3">
        <f>D15+D16+D17+D18+D19+D21+D22</f>
        <v>886699.99</v>
      </c>
      <c r="E14" s="3">
        <f>E15+E16+E17+E18+E19+E21+E22</f>
        <v>376483.69</v>
      </c>
      <c r="F14" s="78"/>
      <c r="G14" s="9"/>
    </row>
    <row r="15" spans="1:7" s="4" customFormat="1" ht="19.5" customHeight="1">
      <c r="A15" s="59" t="s">
        <v>49</v>
      </c>
      <c r="B15" s="5">
        <v>2883200</v>
      </c>
      <c r="C15" s="5">
        <f>53300+235400</f>
        <v>288700</v>
      </c>
      <c r="D15" s="5">
        <f>53300+235400</f>
        <v>288700</v>
      </c>
      <c r="E15" s="5">
        <v>252700</v>
      </c>
      <c r="F15" s="79"/>
      <c r="G15" s="9"/>
    </row>
    <row r="16" spans="1:6" ht="15">
      <c r="A16" s="59" t="s">
        <v>50</v>
      </c>
      <c r="B16" s="5"/>
      <c r="C16" s="5"/>
      <c r="D16" s="5"/>
      <c r="E16" s="5"/>
      <c r="F16" s="80"/>
    </row>
    <row r="17" spans="1:6" ht="15">
      <c r="A17" s="59" t="s">
        <v>51</v>
      </c>
      <c r="B17" s="5">
        <v>870700</v>
      </c>
      <c r="C17" s="5">
        <f>1100+71800</f>
        <v>72900</v>
      </c>
      <c r="D17" s="5">
        <f>1100+71800</f>
        <v>72900</v>
      </c>
      <c r="E17" s="5">
        <v>67000</v>
      </c>
      <c r="F17" s="80"/>
    </row>
    <row r="18" spans="1:6" s="4" customFormat="1" ht="16.5" customHeight="1">
      <c r="A18" s="59" t="s">
        <v>7</v>
      </c>
      <c r="B18" s="5">
        <v>57600</v>
      </c>
      <c r="C18" s="5">
        <f>1000</f>
        <v>1000</v>
      </c>
      <c r="D18" s="5">
        <f>1000</f>
        <v>1000</v>
      </c>
      <c r="E18" s="5">
        <v>2000</v>
      </c>
      <c r="F18" s="81"/>
    </row>
    <row r="19" spans="1:6" s="4" customFormat="1" ht="16.5" customHeight="1">
      <c r="A19" s="59" t="s">
        <v>8</v>
      </c>
      <c r="B19" s="5">
        <v>273800</v>
      </c>
      <c r="C19" s="5">
        <f>23200</f>
        <v>23200</v>
      </c>
      <c r="D19" s="5">
        <f>23200</f>
        <v>23200</v>
      </c>
      <c r="E19" s="5">
        <v>23200</v>
      </c>
      <c r="F19" s="81"/>
    </row>
    <row r="20" spans="1:6" s="4" customFormat="1" ht="16.5" customHeight="1">
      <c r="A20" s="59" t="s">
        <v>119</v>
      </c>
      <c r="B20" s="5"/>
      <c r="C20" s="5"/>
      <c r="D20" s="5"/>
      <c r="E20" s="5">
        <v>2000</v>
      </c>
      <c r="F20" s="81"/>
    </row>
    <row r="21" spans="1:6" s="4" customFormat="1" ht="16.5" customHeight="1">
      <c r="A21" s="59" t="s">
        <v>9</v>
      </c>
      <c r="B21" s="5">
        <v>25700</v>
      </c>
      <c r="C21" s="5"/>
      <c r="D21" s="5"/>
      <c r="E21" s="5"/>
      <c r="F21" s="81"/>
    </row>
    <row r="22" spans="1:6" s="4" customFormat="1" ht="16.5" customHeight="1">
      <c r="A22" s="59" t="s">
        <v>89</v>
      </c>
      <c r="B22" s="11">
        <f>B23+B24+B25+B26</f>
        <v>2014000</v>
      </c>
      <c r="C22" s="11">
        <f>C23+C24+C25+C26</f>
        <v>654581.42</v>
      </c>
      <c r="D22" s="11">
        <f>D23+D24+D25+D26</f>
        <v>500899.99</v>
      </c>
      <c r="E22" s="11">
        <f>E23+E24+E25+E26</f>
        <v>31583.69</v>
      </c>
      <c r="F22" s="63"/>
    </row>
    <row r="23" spans="1:6" s="4" customFormat="1" ht="16.5" customHeight="1">
      <c r="A23" s="61" t="s">
        <v>76</v>
      </c>
      <c r="B23" s="5">
        <v>1371400</v>
      </c>
      <c r="C23" s="5">
        <f>309274.53+211577.99</f>
        <v>520852.52</v>
      </c>
      <c r="D23" s="5">
        <f>167629.53+216446.91</f>
        <v>384076.44</v>
      </c>
      <c r="E23" s="5"/>
      <c r="F23" s="81"/>
    </row>
    <row r="24" spans="1:6" s="4" customFormat="1" ht="16.5" customHeight="1">
      <c r="A24" s="61" t="s">
        <v>77</v>
      </c>
      <c r="B24" s="5">
        <v>429300</v>
      </c>
      <c r="C24" s="5">
        <f>36915.59+27649.33</f>
        <v>64564.92</v>
      </c>
      <c r="D24" s="5">
        <f>11015.59+53549.33</f>
        <v>64564.92</v>
      </c>
      <c r="E24" s="5">
        <v>31583.69</v>
      </c>
      <c r="F24" s="81"/>
    </row>
    <row r="25" spans="1:6" s="4" customFormat="1" ht="16.5" customHeight="1">
      <c r="A25" s="61" t="s">
        <v>78</v>
      </c>
      <c r="B25" s="5">
        <v>213300</v>
      </c>
      <c r="C25" s="5">
        <f>52295.76+16868.22</f>
        <v>69163.98000000001</v>
      </c>
      <c r="D25" s="5">
        <f>35390.41+16868.22</f>
        <v>52258.630000000005</v>
      </c>
      <c r="E25" s="5"/>
      <c r="F25" s="81"/>
    </row>
    <row r="26" spans="1:6" s="4" customFormat="1" ht="16.5" customHeight="1">
      <c r="A26" s="61" t="s">
        <v>79</v>
      </c>
      <c r="B26" s="5"/>
      <c r="C26" s="5"/>
      <c r="D26" s="5"/>
      <c r="E26" s="5"/>
      <c r="F26" s="81"/>
    </row>
    <row r="27" spans="1:6" s="4" customFormat="1" ht="22.5" customHeight="1">
      <c r="A27" s="82" t="s">
        <v>75</v>
      </c>
      <c r="B27" s="3">
        <f>B28</f>
        <v>91100</v>
      </c>
      <c r="C27" s="3">
        <f aca="true" t="shared" si="0" ref="C27:E28">C28</f>
        <v>23979.64</v>
      </c>
      <c r="D27" s="3">
        <f>D28</f>
        <v>23979.64</v>
      </c>
      <c r="E27" s="3">
        <f t="shared" si="0"/>
        <v>0</v>
      </c>
      <c r="F27" s="78"/>
    </row>
    <row r="28" spans="1:6" s="4" customFormat="1" ht="70.5" customHeight="1">
      <c r="A28" s="75" t="s">
        <v>88</v>
      </c>
      <c r="B28" s="3">
        <f>B29</f>
        <v>91100</v>
      </c>
      <c r="C28" s="3">
        <f t="shared" si="0"/>
        <v>23979.64</v>
      </c>
      <c r="D28" s="3">
        <f t="shared" si="0"/>
        <v>23979.64</v>
      </c>
      <c r="E28" s="3">
        <f t="shared" si="0"/>
        <v>0</v>
      </c>
      <c r="F28" s="78"/>
    </row>
    <row r="29" spans="1:6" s="4" customFormat="1" ht="15.75" thickBot="1">
      <c r="A29" s="83" t="s">
        <v>10</v>
      </c>
      <c r="B29" s="68">
        <v>91100</v>
      </c>
      <c r="C29" s="68">
        <f>22800+1179.64</f>
        <v>23979.64</v>
      </c>
      <c r="D29" s="68">
        <f>22800+1179.64</f>
        <v>23979.64</v>
      </c>
      <c r="E29" s="68"/>
      <c r="F29" s="69"/>
    </row>
    <row r="30" spans="1:6" ht="15">
      <c r="A30" s="56" t="s">
        <v>82</v>
      </c>
      <c r="B30" s="57">
        <f>B31+B32+B33+B34+B35+B36+B46</f>
        <v>227200</v>
      </c>
      <c r="C30" s="57">
        <f>C31+C32+C33+C34+C35+C36+C46</f>
        <v>1200</v>
      </c>
      <c r="D30" s="57">
        <f>D31+D32+D33+D34+D35+D36+D46</f>
        <v>0</v>
      </c>
      <c r="E30" s="57">
        <f>E31+E32+E33+E34+E35+E36+E46</f>
        <v>600</v>
      </c>
      <c r="F30" s="58"/>
    </row>
    <row r="31" spans="1:6" ht="15">
      <c r="A31" s="59" t="s">
        <v>53</v>
      </c>
      <c r="B31" s="5"/>
      <c r="C31" s="5"/>
      <c r="D31" s="5"/>
      <c r="E31" s="5"/>
      <c r="F31" s="60"/>
    </row>
    <row r="32" spans="1:6" ht="15">
      <c r="A32" s="59" t="s">
        <v>55</v>
      </c>
      <c r="B32" s="5"/>
      <c r="C32" s="5"/>
      <c r="D32" s="5"/>
      <c r="E32" s="5"/>
      <c r="F32" s="60"/>
    </row>
    <row r="33" spans="1:6" ht="30.75">
      <c r="A33" s="59" t="s">
        <v>54</v>
      </c>
      <c r="B33" s="5"/>
      <c r="C33" s="5"/>
      <c r="D33" s="5"/>
      <c r="E33" s="5"/>
      <c r="F33" s="60"/>
    </row>
    <row r="34" spans="1:6" ht="15">
      <c r="A34" s="61" t="s">
        <v>56</v>
      </c>
      <c r="B34" s="5">
        <v>90000</v>
      </c>
      <c r="C34" s="5"/>
      <c r="D34" s="5"/>
      <c r="E34" s="5"/>
      <c r="F34" s="60"/>
    </row>
    <row r="35" spans="1:6" ht="30.75">
      <c r="A35" s="62" t="s">
        <v>57</v>
      </c>
      <c r="B35" s="5">
        <v>7200</v>
      </c>
      <c r="C35" s="5">
        <f>1200</f>
        <v>1200</v>
      </c>
      <c r="D35" s="5"/>
      <c r="E35" s="5">
        <v>600</v>
      </c>
      <c r="F35" s="60"/>
    </row>
    <row r="36" spans="1:6" ht="46.5">
      <c r="A36" s="61" t="s">
        <v>58</v>
      </c>
      <c r="B36" s="3">
        <f>SUM(B37:B45)</f>
        <v>130000</v>
      </c>
      <c r="C36" s="3">
        <f>SUM(C37:C45)</f>
        <v>0</v>
      </c>
      <c r="D36" s="3">
        <f>SUM(D37:D45)</f>
        <v>0</v>
      </c>
      <c r="E36" s="3">
        <f>SUM(E37:E45)</f>
        <v>0</v>
      </c>
      <c r="F36" s="63"/>
    </row>
    <row r="37" spans="1:7" s="53" customFormat="1" ht="26.25">
      <c r="A37" s="64" t="s">
        <v>66</v>
      </c>
      <c r="B37" s="10"/>
      <c r="C37" s="10"/>
      <c r="D37" s="10"/>
      <c r="E37" s="10"/>
      <c r="F37" s="65"/>
      <c r="G37" s="52"/>
    </row>
    <row r="38" spans="1:7" s="53" customFormat="1" ht="26.25">
      <c r="A38" s="64" t="s">
        <v>67</v>
      </c>
      <c r="B38" s="10"/>
      <c r="C38" s="10"/>
      <c r="D38" s="10"/>
      <c r="E38" s="10"/>
      <c r="F38" s="65"/>
      <c r="G38" s="52"/>
    </row>
    <row r="39" spans="1:7" s="53" customFormat="1" ht="26.25">
      <c r="A39" s="64" t="s">
        <v>68</v>
      </c>
      <c r="B39" s="10"/>
      <c r="C39" s="10"/>
      <c r="D39" s="10"/>
      <c r="E39" s="10"/>
      <c r="F39" s="65"/>
      <c r="G39" s="52"/>
    </row>
    <row r="40" spans="1:7" s="53" customFormat="1" ht="45" customHeight="1">
      <c r="A40" s="89" t="s">
        <v>69</v>
      </c>
      <c r="B40" s="10"/>
      <c r="C40" s="10"/>
      <c r="D40" s="10"/>
      <c r="E40" s="10"/>
      <c r="F40" s="65"/>
      <c r="G40" s="52"/>
    </row>
    <row r="41" spans="1:7" s="53" customFormat="1" ht="26.25">
      <c r="A41" s="64" t="s">
        <v>70</v>
      </c>
      <c r="B41" s="10"/>
      <c r="C41" s="10"/>
      <c r="D41" s="10"/>
      <c r="E41" s="10"/>
      <c r="F41" s="65"/>
      <c r="G41" s="52"/>
    </row>
    <row r="42" spans="1:7" s="53" customFormat="1" ht="26.25">
      <c r="A42" s="64" t="s">
        <v>71</v>
      </c>
      <c r="B42" s="10">
        <v>130000</v>
      </c>
      <c r="C42" s="10"/>
      <c r="D42" s="10"/>
      <c r="E42" s="10"/>
      <c r="F42" s="65"/>
      <c r="G42" s="52"/>
    </row>
    <row r="43" spans="1:7" s="53" customFormat="1" ht="26.25">
      <c r="A43" s="66" t="s">
        <v>72</v>
      </c>
      <c r="B43" s="54"/>
      <c r="C43" s="54"/>
      <c r="D43" s="54"/>
      <c r="E43" s="54"/>
      <c r="F43" s="65"/>
      <c r="G43" s="52"/>
    </row>
    <row r="44" spans="1:7" s="53" customFormat="1" ht="26.25">
      <c r="A44" s="66" t="s">
        <v>73</v>
      </c>
      <c r="B44" s="54"/>
      <c r="C44" s="54"/>
      <c r="D44" s="54"/>
      <c r="E44" s="54"/>
      <c r="F44" s="65"/>
      <c r="G44" s="52"/>
    </row>
    <row r="45" spans="1:7" s="53" customFormat="1" ht="26.25">
      <c r="A45" s="64" t="s">
        <v>74</v>
      </c>
      <c r="B45" s="10"/>
      <c r="C45" s="10"/>
      <c r="D45" s="10"/>
      <c r="E45" s="10"/>
      <c r="F45" s="65"/>
      <c r="G45" s="52"/>
    </row>
    <row r="46" spans="1:6" ht="47.25" thickBot="1">
      <c r="A46" s="67" t="s">
        <v>65</v>
      </c>
      <c r="B46" s="68"/>
      <c r="C46" s="68"/>
      <c r="D46" s="68"/>
      <c r="E46" s="68"/>
      <c r="F46" s="69"/>
    </row>
    <row r="47" spans="1:7" s="87" customFormat="1" ht="15.75" thickBot="1">
      <c r="A47" s="84" t="s">
        <v>87</v>
      </c>
      <c r="B47" s="85">
        <f>B30+B6</f>
        <v>15632500</v>
      </c>
      <c r="C47" s="85">
        <f>C30+C6</f>
        <v>2162561.06</v>
      </c>
      <c r="D47" s="85">
        <f>D30+D6</f>
        <v>2007679.63</v>
      </c>
      <c r="E47" s="85">
        <f>E30+E6</f>
        <v>1192183.69</v>
      </c>
      <c r="F47" s="88">
        <f>F30+F6</f>
        <v>0</v>
      </c>
      <c r="G47" s="86"/>
    </row>
    <row r="48" spans="1:6" ht="1.5" customHeight="1">
      <c r="A48" s="12"/>
      <c r="B48" s="13"/>
      <c r="C48" s="13"/>
      <c r="D48" s="13"/>
      <c r="E48" s="13"/>
      <c r="F48" s="14"/>
    </row>
    <row r="49" spans="1:6" ht="13.5" customHeight="1" thickBot="1">
      <c r="A49" s="123" t="s">
        <v>83</v>
      </c>
      <c r="B49" s="123"/>
      <c r="C49" s="123"/>
      <c r="D49" s="15"/>
      <c r="E49" s="15"/>
      <c r="F49" s="15"/>
    </row>
    <row r="50" spans="1:6" ht="15.75" thickBot="1">
      <c r="A50" s="105" t="s">
        <v>11</v>
      </c>
      <c r="B50" s="107" t="s">
        <v>12</v>
      </c>
      <c r="C50" s="109" t="s">
        <v>13</v>
      </c>
      <c r="D50" s="110"/>
      <c r="E50" s="111"/>
      <c r="F50" s="15"/>
    </row>
    <row r="51" spans="1:6" ht="47.25" thickBot="1">
      <c r="A51" s="106"/>
      <c r="B51" s="108"/>
      <c r="C51" s="51" t="s">
        <v>14</v>
      </c>
      <c r="D51" s="16" t="s">
        <v>15</v>
      </c>
      <c r="E51" s="16" t="s">
        <v>16</v>
      </c>
      <c r="F51" s="15"/>
    </row>
    <row r="52" spans="1:6" ht="15">
      <c r="A52" s="17" t="s">
        <v>17</v>
      </c>
      <c r="B52" s="49" t="s">
        <v>18</v>
      </c>
      <c r="C52" s="23">
        <f>SUM(C53:C56)</f>
        <v>324742.67</v>
      </c>
      <c r="D52" s="23">
        <f>SUM(D53:D56)</f>
        <v>0</v>
      </c>
      <c r="E52" s="23">
        <f>SUM(E53:E56)</f>
        <v>531186.52</v>
      </c>
      <c r="F52" s="15"/>
    </row>
    <row r="53" spans="1:6" ht="15">
      <c r="A53" s="90" t="s">
        <v>92</v>
      </c>
      <c r="B53" s="38" t="s">
        <v>18</v>
      </c>
      <c r="C53" s="21">
        <v>2760</v>
      </c>
      <c r="D53" s="21"/>
      <c r="E53" s="21">
        <f>3330+2760</f>
        <v>6090</v>
      </c>
      <c r="F53" s="15"/>
    </row>
    <row r="54" spans="1:6" ht="15">
      <c r="A54" s="91" t="s">
        <v>93</v>
      </c>
      <c r="B54" s="38" t="s">
        <v>18</v>
      </c>
      <c r="C54" s="23">
        <v>296009.19</v>
      </c>
      <c r="D54" s="23"/>
      <c r="E54" s="23">
        <f>203113.85+296009.19</f>
        <v>499123.04000000004</v>
      </c>
      <c r="F54" s="15"/>
    </row>
    <row r="55" spans="1:6" ht="15">
      <c r="A55" s="90" t="s">
        <v>94</v>
      </c>
      <c r="B55" s="38" t="s">
        <v>18</v>
      </c>
      <c r="C55" s="21"/>
      <c r="D55" s="21"/>
      <c r="E55" s="21"/>
      <c r="F55" s="15"/>
    </row>
    <row r="56" spans="1:6" ht="15.75" thickBot="1">
      <c r="A56" s="92" t="s">
        <v>95</v>
      </c>
      <c r="B56" s="50" t="s">
        <v>18</v>
      </c>
      <c r="C56" s="25">
        <v>25973.48</v>
      </c>
      <c r="D56" s="25"/>
      <c r="E56" s="25">
        <f>25973.48</f>
        <v>25973.48</v>
      </c>
      <c r="F56" s="15"/>
    </row>
    <row r="57" spans="1:6" ht="15.75" thickBot="1">
      <c r="A57" s="26"/>
      <c r="B57" s="15"/>
      <c r="C57" s="15"/>
      <c r="D57" s="15"/>
      <c r="E57" s="15"/>
      <c r="F57" s="15"/>
    </row>
    <row r="58" spans="1:6" ht="15.75" thickBot="1">
      <c r="A58" s="126" t="s">
        <v>11</v>
      </c>
      <c r="B58" s="126" t="s">
        <v>12</v>
      </c>
      <c r="C58" s="109" t="s">
        <v>19</v>
      </c>
      <c r="D58" s="110"/>
      <c r="E58" s="111"/>
      <c r="F58" s="15"/>
    </row>
    <row r="59" spans="1:6" ht="47.25" thickBot="1">
      <c r="A59" s="128"/>
      <c r="B59" s="128"/>
      <c r="C59" s="16" t="s">
        <v>14</v>
      </c>
      <c r="D59" s="16" t="s">
        <v>15</v>
      </c>
      <c r="E59" s="16" t="s">
        <v>16</v>
      </c>
      <c r="F59" s="15"/>
    </row>
    <row r="60" spans="1:6" ht="15">
      <c r="A60" s="19" t="s">
        <v>17</v>
      </c>
      <c r="B60" s="27" t="s">
        <v>18</v>
      </c>
      <c r="C60" s="19">
        <f>SUM(C61:C71)</f>
        <v>315023.93000000005</v>
      </c>
      <c r="D60" s="19">
        <f>SUM(D61:D71)</f>
        <v>0</v>
      </c>
      <c r="E60" s="19">
        <f>SUM(E61:E71)</f>
        <v>521467.78</v>
      </c>
      <c r="F60" s="15"/>
    </row>
    <row r="61" spans="1:6" ht="15">
      <c r="A61" s="95" t="s">
        <v>96</v>
      </c>
      <c r="B61" s="100" t="s">
        <v>18</v>
      </c>
      <c r="C61" s="100">
        <v>16422.9</v>
      </c>
      <c r="D61" s="100"/>
      <c r="E61" s="100">
        <f>16422.9</f>
        <v>16422.9</v>
      </c>
      <c r="F61" s="15"/>
    </row>
    <row r="62" spans="1:6" ht="15">
      <c r="A62" s="96" t="s">
        <v>97</v>
      </c>
      <c r="B62" s="100" t="s">
        <v>18</v>
      </c>
      <c r="C62" s="100"/>
      <c r="D62" s="100"/>
      <c r="E62" s="100"/>
      <c r="F62" s="15"/>
    </row>
    <row r="63" spans="1:6" ht="15">
      <c r="A63" s="95" t="s">
        <v>98</v>
      </c>
      <c r="B63" s="100" t="s">
        <v>20</v>
      </c>
      <c r="C63" s="100"/>
      <c r="D63" s="100"/>
      <c r="E63" s="100"/>
      <c r="F63" s="15"/>
    </row>
    <row r="64" spans="1:6" ht="15">
      <c r="A64" s="96" t="s">
        <v>99</v>
      </c>
      <c r="B64" s="100" t="s">
        <v>18</v>
      </c>
      <c r="C64" s="100"/>
      <c r="D64" s="100"/>
      <c r="E64" s="100"/>
      <c r="F64" s="15"/>
    </row>
    <row r="65" spans="1:6" ht="15">
      <c r="A65" s="95" t="s">
        <v>100</v>
      </c>
      <c r="B65" s="100" t="s">
        <v>18</v>
      </c>
      <c r="C65" s="100">
        <v>291127.43</v>
      </c>
      <c r="D65" s="100"/>
      <c r="E65" s="100">
        <f>190121.21+291127.43</f>
        <v>481248.64</v>
      </c>
      <c r="F65" s="15"/>
    </row>
    <row r="66" spans="1:6" ht="15">
      <c r="A66" s="97" t="s">
        <v>101</v>
      </c>
      <c r="B66" s="100" t="s">
        <v>18</v>
      </c>
      <c r="C66" s="100"/>
      <c r="D66" s="100"/>
      <c r="E66" s="100"/>
      <c r="F66" s="15"/>
    </row>
    <row r="67" spans="1:6" ht="15">
      <c r="A67" s="98" t="s">
        <v>102</v>
      </c>
      <c r="B67" s="100" t="s">
        <v>18</v>
      </c>
      <c r="C67" s="100"/>
      <c r="D67" s="100"/>
      <c r="E67" s="100"/>
      <c r="F67" s="15"/>
    </row>
    <row r="68" spans="1:6" ht="15">
      <c r="A68" s="98" t="s">
        <v>103</v>
      </c>
      <c r="B68" s="100" t="s">
        <v>18</v>
      </c>
      <c r="C68" s="100"/>
      <c r="D68" s="100"/>
      <c r="E68" s="100"/>
      <c r="F68" s="15"/>
    </row>
    <row r="69" spans="1:6" ht="15">
      <c r="A69" s="98" t="s">
        <v>104</v>
      </c>
      <c r="B69" s="100" t="s">
        <v>18</v>
      </c>
      <c r="C69" s="100">
        <v>2774.7</v>
      </c>
      <c r="D69" s="100"/>
      <c r="E69" s="100">
        <f>2774.7</f>
        <v>2774.7</v>
      </c>
      <c r="F69" s="15"/>
    </row>
    <row r="70" spans="1:6" ht="15">
      <c r="A70" s="99" t="s">
        <v>105</v>
      </c>
      <c r="B70" s="100" t="s">
        <v>18</v>
      </c>
      <c r="C70" s="100">
        <v>4698.9</v>
      </c>
      <c r="D70" s="100"/>
      <c r="E70" s="100">
        <f>16322.64+4698.9</f>
        <v>21021.54</v>
      </c>
      <c r="F70" s="15"/>
    </row>
    <row r="71" spans="1:6" ht="15.75" thickBot="1">
      <c r="A71" s="28"/>
      <c r="B71" s="29" t="s">
        <v>18</v>
      </c>
      <c r="C71" s="29"/>
      <c r="D71" s="29"/>
      <c r="E71" s="29"/>
      <c r="F71" s="15"/>
    </row>
    <row r="72" spans="1:6" ht="6.75" customHeight="1">
      <c r="A72" s="30"/>
      <c r="B72" s="15"/>
      <c r="C72" s="15"/>
      <c r="D72" s="15"/>
      <c r="E72" s="15"/>
      <c r="F72" s="15"/>
    </row>
    <row r="73" spans="1:6" ht="15">
      <c r="A73" s="55" t="s">
        <v>84</v>
      </c>
      <c r="B73" s="15"/>
      <c r="C73" s="15"/>
      <c r="D73" s="15"/>
      <c r="E73" s="15"/>
      <c r="F73" s="15"/>
    </row>
    <row r="74" spans="1:6" ht="15.75" thickBot="1">
      <c r="A74" s="30"/>
      <c r="B74" s="15"/>
      <c r="C74" s="15"/>
      <c r="D74" s="15"/>
      <c r="E74" s="15"/>
      <c r="F74" s="15"/>
    </row>
    <row r="75" spans="1:6" ht="15.75" thickBot="1">
      <c r="A75" s="130" t="s">
        <v>21</v>
      </c>
      <c r="B75" s="109" t="s">
        <v>22</v>
      </c>
      <c r="C75" s="111"/>
      <c r="D75" s="109" t="s">
        <v>23</v>
      </c>
      <c r="E75" s="111"/>
      <c r="F75" s="124" t="s">
        <v>24</v>
      </c>
    </row>
    <row r="76" spans="1:6" ht="15.75" thickBot="1">
      <c r="A76" s="131"/>
      <c r="B76" s="31" t="s">
        <v>25</v>
      </c>
      <c r="C76" s="31" t="s">
        <v>26</v>
      </c>
      <c r="D76" s="31" t="s">
        <v>25</v>
      </c>
      <c r="E76" s="31" t="s">
        <v>26</v>
      </c>
      <c r="F76" s="125"/>
    </row>
    <row r="77" spans="1:6" ht="15.75" thickBot="1">
      <c r="A77" s="23" t="s">
        <v>27</v>
      </c>
      <c r="B77" s="101">
        <f>SUM(B78:B87)</f>
        <v>1216793.54</v>
      </c>
      <c r="C77" s="32">
        <f>SUM(C78:C85)</f>
        <v>3493.2599999999993</v>
      </c>
      <c r="D77" s="104">
        <f>SUM(D78:D87)</f>
        <v>563058.2400000001</v>
      </c>
      <c r="E77" s="104">
        <f>SUM(E78:E87)</f>
        <v>10804.98</v>
      </c>
      <c r="F77" s="32"/>
    </row>
    <row r="78" spans="1:6" ht="15.75" thickBot="1">
      <c r="A78" s="93" t="s">
        <v>106</v>
      </c>
      <c r="B78" s="102">
        <v>651555.57</v>
      </c>
      <c r="C78" s="32">
        <v>4210</v>
      </c>
      <c r="D78" s="103"/>
      <c r="E78" s="103"/>
      <c r="F78" s="32"/>
    </row>
    <row r="79" spans="1:6" ht="15.75" thickBot="1">
      <c r="A79" s="93" t="s">
        <v>107</v>
      </c>
      <c r="B79" s="102">
        <v>246815.52</v>
      </c>
      <c r="C79" s="32">
        <v>1113.34</v>
      </c>
      <c r="D79" s="103">
        <v>181398.07</v>
      </c>
      <c r="E79" s="103"/>
      <c r="F79" s="32"/>
    </row>
    <row r="80" spans="1:6" ht="15.75" thickBot="1">
      <c r="A80" s="93" t="s">
        <v>108</v>
      </c>
      <c r="B80" s="102"/>
      <c r="C80" s="32">
        <v>-9815.76</v>
      </c>
      <c r="D80" s="103"/>
      <c r="E80" s="103"/>
      <c r="F80" s="32"/>
    </row>
    <row r="81" spans="1:6" ht="15.75" thickBot="1">
      <c r="A81" s="93" t="s">
        <v>109</v>
      </c>
      <c r="B81" s="102">
        <v>312141.74</v>
      </c>
      <c r="C81" s="32"/>
      <c r="D81" s="103">
        <v>309274.53</v>
      </c>
      <c r="E81" s="103"/>
      <c r="F81" s="32"/>
    </row>
    <row r="82" spans="1:6" ht="15.75" thickBot="1">
      <c r="A82" s="93" t="s">
        <v>110</v>
      </c>
      <c r="B82" s="102">
        <v>-23800</v>
      </c>
      <c r="C82" s="32"/>
      <c r="D82" s="103">
        <v>11015.59</v>
      </c>
      <c r="E82" s="103"/>
      <c r="F82" s="32"/>
    </row>
    <row r="83" spans="1:6" ht="15.75" thickBot="1">
      <c r="A83" s="93" t="s">
        <v>111</v>
      </c>
      <c r="B83" s="102">
        <v>5276.46</v>
      </c>
      <c r="C83" s="32">
        <v>6110.98</v>
      </c>
      <c r="D83" s="103">
        <v>35390.41</v>
      </c>
      <c r="E83" s="103"/>
      <c r="F83" s="32"/>
    </row>
    <row r="84" spans="1:6" ht="15.75" thickBot="1">
      <c r="A84" s="93" t="s">
        <v>103</v>
      </c>
      <c r="B84" s="102">
        <v>20914.25</v>
      </c>
      <c r="C84" s="32">
        <v>1874.7</v>
      </c>
      <c r="D84" s="103"/>
      <c r="E84" s="103"/>
      <c r="F84" s="32"/>
    </row>
    <row r="85" spans="1:6" ht="15.75" thickBot="1">
      <c r="A85" s="94" t="s">
        <v>112</v>
      </c>
      <c r="B85" s="102"/>
      <c r="C85" s="32"/>
      <c r="D85" s="103">
        <v>23979.64</v>
      </c>
      <c r="E85" s="103">
        <v>10804.98</v>
      </c>
      <c r="F85" s="32"/>
    </row>
    <row r="86" spans="1:6" ht="15.75" thickBot="1">
      <c r="A86" s="94" t="s">
        <v>114</v>
      </c>
      <c r="B86" s="102">
        <v>1890</v>
      </c>
      <c r="C86" s="32"/>
      <c r="D86" s="103"/>
      <c r="E86" s="103"/>
      <c r="F86" s="32"/>
    </row>
    <row r="87" spans="1:6" ht="15.75" thickBot="1">
      <c r="A87" s="94" t="s">
        <v>113</v>
      </c>
      <c r="B87" s="102">
        <v>2000</v>
      </c>
      <c r="C87" s="32"/>
      <c r="D87" s="103">
        <v>2000</v>
      </c>
      <c r="E87" s="103"/>
      <c r="F87" s="32"/>
    </row>
    <row r="88" spans="1:6" ht="15">
      <c r="A88" s="33"/>
      <c r="B88" s="15"/>
      <c r="C88" s="15"/>
      <c r="D88" s="15"/>
      <c r="E88" s="15"/>
      <c r="F88" s="15"/>
    </row>
    <row r="89" spans="1:6" ht="9" customHeight="1">
      <c r="A89" s="33"/>
      <c r="B89" s="15"/>
      <c r="C89" s="15"/>
      <c r="D89" s="15"/>
      <c r="E89" s="15"/>
      <c r="F89" s="15"/>
    </row>
    <row r="90" spans="1:6" ht="15">
      <c r="A90" s="129" t="s">
        <v>85</v>
      </c>
      <c r="B90" s="129"/>
      <c r="C90" s="129"/>
      <c r="D90" s="129"/>
      <c r="E90" s="15"/>
      <c r="F90" s="15"/>
    </row>
    <row r="91" spans="1:6" ht="15">
      <c r="A91" s="34" t="s">
        <v>117</v>
      </c>
      <c r="B91" s="15"/>
      <c r="C91" s="15"/>
      <c r="D91" s="15"/>
      <c r="E91" s="15"/>
      <c r="F91" s="15"/>
    </row>
    <row r="92" spans="1:6" ht="15.75" thickBot="1">
      <c r="A92" s="34" t="s">
        <v>28</v>
      </c>
      <c r="B92" s="15"/>
      <c r="C92" s="15"/>
      <c r="D92" s="15"/>
      <c r="E92" s="15"/>
      <c r="F92" s="15"/>
    </row>
    <row r="93" spans="1:6" ht="15.75" thickBot="1">
      <c r="A93" s="35" t="s">
        <v>21</v>
      </c>
      <c r="B93" s="109" t="s">
        <v>29</v>
      </c>
      <c r="C93" s="111"/>
      <c r="D93" s="15"/>
      <c r="E93" s="15"/>
      <c r="F93" s="15"/>
    </row>
    <row r="94" spans="1:6" ht="15.75" thickBot="1">
      <c r="A94" s="23" t="s">
        <v>30</v>
      </c>
      <c r="B94" s="19">
        <v>9718.74</v>
      </c>
      <c r="C94" s="19"/>
      <c r="D94" s="15"/>
      <c r="E94" s="15"/>
      <c r="F94" s="15"/>
    </row>
    <row r="95" spans="1:6" ht="15.75" thickBot="1">
      <c r="A95" s="35" t="s">
        <v>31</v>
      </c>
      <c r="B95" s="36">
        <v>0</v>
      </c>
      <c r="C95" s="36"/>
      <c r="D95" s="15"/>
      <c r="E95" s="15"/>
      <c r="F95" s="15"/>
    </row>
    <row r="96" spans="1:6" ht="15.75" thickBot="1">
      <c r="A96" s="25" t="s">
        <v>32</v>
      </c>
      <c r="B96" s="24">
        <v>0</v>
      </c>
      <c r="C96" s="24"/>
      <c r="D96" s="15"/>
      <c r="E96" s="15"/>
      <c r="F96" s="15"/>
    </row>
    <row r="97" spans="1:6" ht="15.75" thickBot="1">
      <c r="A97" s="25" t="s">
        <v>33</v>
      </c>
      <c r="B97" s="24">
        <v>9718.74</v>
      </c>
      <c r="C97" s="24"/>
      <c r="D97" s="15"/>
      <c r="E97" s="15"/>
      <c r="F97" s="15"/>
    </row>
    <row r="98" spans="1:6" ht="15.75" thickBot="1">
      <c r="A98" s="25" t="s">
        <v>34</v>
      </c>
      <c r="B98" s="24">
        <v>0</v>
      </c>
      <c r="C98" s="24"/>
      <c r="D98" s="15"/>
      <c r="E98" s="15"/>
      <c r="F98" s="15"/>
    </row>
    <row r="99" spans="1:6" ht="15.75" thickBot="1">
      <c r="A99" s="25" t="s">
        <v>35</v>
      </c>
      <c r="B99" s="24">
        <v>153681.43</v>
      </c>
      <c r="C99" s="24"/>
      <c r="D99" s="15"/>
      <c r="E99" s="15"/>
      <c r="F99" s="15"/>
    </row>
    <row r="100" spans="1:6" ht="15.75" thickBot="1">
      <c r="A100" s="25" t="s">
        <v>36</v>
      </c>
      <c r="B100" s="24">
        <v>0</v>
      </c>
      <c r="C100" s="24"/>
      <c r="D100" s="15"/>
      <c r="E100" s="15"/>
      <c r="F100" s="15"/>
    </row>
    <row r="101" spans="1:6" ht="15.75" thickBot="1">
      <c r="A101" s="25" t="s">
        <v>37</v>
      </c>
      <c r="B101" s="24">
        <v>153681.43</v>
      </c>
      <c r="C101" s="24"/>
      <c r="D101" s="15"/>
      <c r="E101" s="15"/>
      <c r="F101" s="15"/>
    </row>
    <row r="102" spans="1:6" ht="15.75" thickBot="1">
      <c r="A102" s="25" t="s">
        <v>38</v>
      </c>
      <c r="B102" s="24">
        <v>0</v>
      </c>
      <c r="C102" s="24"/>
      <c r="D102" s="15"/>
      <c r="E102" s="15"/>
      <c r="F102" s="15"/>
    </row>
    <row r="103" spans="1:6" ht="15.75" thickBot="1">
      <c r="A103" s="25" t="s">
        <v>39</v>
      </c>
      <c r="B103" s="24">
        <v>0</v>
      </c>
      <c r="C103" s="24"/>
      <c r="D103" s="15"/>
      <c r="E103" s="15"/>
      <c r="F103" s="15"/>
    </row>
    <row r="104" spans="1:6" ht="15.75" thickBot="1">
      <c r="A104" s="25" t="s">
        <v>40</v>
      </c>
      <c r="B104" s="24">
        <v>0</v>
      </c>
      <c r="C104" s="24"/>
      <c r="D104" s="15"/>
      <c r="E104" s="15"/>
      <c r="F104" s="15"/>
    </row>
    <row r="105" spans="1:6" ht="15.75" thickBot="1">
      <c r="A105" s="25" t="s">
        <v>116</v>
      </c>
      <c r="B105" s="24">
        <v>1200</v>
      </c>
      <c r="C105" s="24"/>
      <c r="D105" s="15"/>
      <c r="E105" s="15"/>
      <c r="F105" s="15"/>
    </row>
    <row r="106" spans="1:6" ht="15.75" thickBot="1">
      <c r="A106" s="25"/>
      <c r="B106" s="24"/>
      <c r="C106" s="24"/>
      <c r="D106" s="15"/>
      <c r="E106" s="15"/>
      <c r="F106" s="15"/>
    </row>
    <row r="107" spans="1:6" ht="15">
      <c r="A107" s="34"/>
      <c r="B107" s="15"/>
      <c r="C107" s="15"/>
      <c r="D107" s="15"/>
      <c r="E107" s="15"/>
      <c r="F107" s="15"/>
    </row>
    <row r="108" spans="1:6" ht="15">
      <c r="A108" s="129" t="s">
        <v>86</v>
      </c>
      <c r="B108" s="129"/>
      <c r="C108" s="129"/>
      <c r="D108" s="15"/>
      <c r="E108" s="15"/>
      <c r="F108" s="15"/>
    </row>
    <row r="109" spans="1:6" ht="15.75" thickBot="1">
      <c r="A109" s="33"/>
      <c r="B109" s="15"/>
      <c r="C109" s="15"/>
      <c r="D109" s="15"/>
      <c r="E109" s="15"/>
      <c r="F109" s="15"/>
    </row>
    <row r="110" spans="1:6" ht="15.75" thickBot="1">
      <c r="A110" s="124" t="s">
        <v>41</v>
      </c>
      <c r="B110" s="126" t="s">
        <v>42</v>
      </c>
      <c r="C110" s="109" t="s">
        <v>43</v>
      </c>
      <c r="D110" s="110"/>
      <c r="E110" s="111"/>
      <c r="F110" s="15"/>
    </row>
    <row r="111" spans="1:6" ht="47.25" thickBot="1">
      <c r="A111" s="125"/>
      <c r="B111" s="127"/>
      <c r="C111" s="16" t="s">
        <v>14</v>
      </c>
      <c r="D111" s="16" t="s">
        <v>15</v>
      </c>
      <c r="E111" s="16" t="s">
        <v>16</v>
      </c>
      <c r="F111" s="15"/>
    </row>
    <row r="112" spans="1:6" ht="15">
      <c r="A112" s="37" t="s">
        <v>17</v>
      </c>
      <c r="B112" s="27" t="s">
        <v>18</v>
      </c>
      <c r="C112" s="18"/>
      <c r="D112" s="19"/>
      <c r="E112" s="19"/>
      <c r="F112" s="15"/>
    </row>
    <row r="113" spans="1:6" ht="15">
      <c r="A113" s="38" t="s">
        <v>44</v>
      </c>
      <c r="B113" s="21" t="s">
        <v>18</v>
      </c>
      <c r="C113" s="20"/>
      <c r="D113" s="21"/>
      <c r="E113" s="21"/>
      <c r="F113" s="15"/>
    </row>
    <row r="114" spans="1:6" ht="15">
      <c r="A114" s="39" t="s">
        <v>45</v>
      </c>
      <c r="B114" s="21" t="s">
        <v>18</v>
      </c>
      <c r="C114" s="22"/>
      <c r="D114" s="23"/>
      <c r="E114" s="23"/>
      <c r="F114" s="15"/>
    </row>
    <row r="115" spans="1:6" ht="15">
      <c r="A115" s="38" t="s">
        <v>46</v>
      </c>
      <c r="B115" s="21" t="s">
        <v>18</v>
      </c>
      <c r="C115" s="20"/>
      <c r="D115" s="21"/>
      <c r="E115" s="21"/>
      <c r="F115" s="15"/>
    </row>
    <row r="116" spans="1:6" ht="15.75" thickBot="1">
      <c r="A116" s="40" t="s">
        <v>47</v>
      </c>
      <c r="B116" s="41" t="s">
        <v>18</v>
      </c>
      <c r="C116" s="24"/>
      <c r="D116" s="25"/>
      <c r="E116" s="25"/>
      <c r="F116" s="15"/>
    </row>
    <row r="117" spans="1:6" ht="15">
      <c r="A117" s="42"/>
      <c r="B117" s="43"/>
      <c r="C117" s="43"/>
      <c r="D117" s="43"/>
      <c r="E117" s="43"/>
      <c r="F117" s="43"/>
    </row>
    <row r="118" spans="1:6" ht="15">
      <c r="A118" s="42"/>
      <c r="B118" s="43"/>
      <c r="C118" s="43"/>
      <c r="D118" s="43"/>
      <c r="E118" s="43"/>
      <c r="F118" s="43"/>
    </row>
    <row r="119" spans="1:6" ht="15">
      <c r="A119" s="44" t="s">
        <v>90</v>
      </c>
      <c r="B119" s="45"/>
      <c r="C119" s="45"/>
      <c r="D119" s="45"/>
      <c r="E119" s="45"/>
      <c r="F119" s="46"/>
    </row>
    <row r="120" spans="1:6" ht="15">
      <c r="A120" s="47"/>
      <c r="B120" s="47"/>
      <c r="C120" s="47"/>
      <c r="D120" s="47"/>
      <c r="E120" s="47"/>
      <c r="F120" s="48"/>
    </row>
    <row r="121" spans="1:6" ht="15">
      <c r="A121" s="47" t="s">
        <v>91</v>
      </c>
      <c r="B121" s="47"/>
      <c r="C121" s="47"/>
      <c r="D121" s="47"/>
      <c r="E121" s="47"/>
      <c r="F121" s="48"/>
    </row>
    <row r="122" spans="1:6" ht="15">
      <c r="A122" s="47"/>
      <c r="B122" s="47"/>
      <c r="C122" s="47"/>
      <c r="D122" s="47"/>
      <c r="E122" s="47"/>
      <c r="F122" s="48"/>
    </row>
    <row r="123" spans="1:6" ht="15">
      <c r="A123" s="47" t="s">
        <v>48</v>
      </c>
      <c r="B123" s="47"/>
      <c r="C123" s="47"/>
      <c r="D123" s="47"/>
      <c r="E123" s="47"/>
      <c r="F123" s="48"/>
    </row>
  </sheetData>
  <sheetProtection/>
  <mergeCells count="26">
    <mergeCell ref="A108:C108"/>
    <mergeCell ref="A75:A76"/>
    <mergeCell ref="B75:C75"/>
    <mergeCell ref="D75:E75"/>
    <mergeCell ref="F75:F76"/>
    <mergeCell ref="A90:D90"/>
    <mergeCell ref="B93:C93"/>
    <mergeCell ref="F4:F5"/>
    <mergeCell ref="A2:F2"/>
    <mergeCell ref="A3:F3"/>
    <mergeCell ref="A49:C49"/>
    <mergeCell ref="A110:A111"/>
    <mergeCell ref="B110:B111"/>
    <mergeCell ref="C110:E110"/>
    <mergeCell ref="A58:A59"/>
    <mergeCell ref="B58:B59"/>
    <mergeCell ref="C58:E58"/>
    <mergeCell ref="A50:A51"/>
    <mergeCell ref="B50:B51"/>
    <mergeCell ref="C50:E50"/>
    <mergeCell ref="A1:E1"/>
    <mergeCell ref="A4:A5"/>
    <mergeCell ref="B4:B5"/>
    <mergeCell ref="C4:C5"/>
    <mergeCell ref="D4:D5"/>
    <mergeCell ref="E4:E5"/>
  </mergeCells>
  <printOptions/>
  <pageMargins left="0.7874015748031497" right="0.7874015748031497" top="0.7874015748031497" bottom="0.3937007874015748" header="0.31496062992125984" footer="0.31496062992125984"/>
  <pageSetup horizontalDpi="600" verticalDpi="600" orientation="landscape" paperSize="9" scale="75" r:id="rId1"/>
  <rowBreaks count="2" manualBreakCount="2">
    <brk id="47" max="255" man="1"/>
    <brk id="8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2016-05-11T08:39:32Z</dcterms:modified>
  <cp:category/>
  <cp:version/>
  <cp:contentType/>
  <cp:contentStatus/>
</cp:coreProperties>
</file>